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1"/>
  </bookViews>
  <sheets>
    <sheet name="CoreBudget 01" sheetId="1" r:id="rId1"/>
    <sheet name="01 Forecast Income  " sheetId="2" r:id="rId2"/>
  </sheets>
  <definedNames>
    <definedName name="_xlnm.Print_Area" localSheetId="1">'01 Forecast Income  '!$A$1:$E$51</definedName>
    <definedName name="_xlnm.Print_Area" localSheetId="0">'CoreBudget 01'!$B$1:$H$55</definedName>
    <definedName name="_xlnm.Print_Titles" localSheetId="0">'CoreBudget 01'!$7:$9</definedName>
  </definedNames>
  <calcPr fullCalcOnLoad="1"/>
</workbook>
</file>

<file path=xl/sharedStrings.xml><?xml version="1.0" encoding="utf-8"?>
<sst xmlns="http://schemas.openxmlformats.org/spreadsheetml/2006/main" count="121" uniqueCount="96">
  <si>
    <t>RAMSAR CONVENTION BUREAU</t>
  </si>
  <si>
    <t>(in Swiss Francs)</t>
  </si>
  <si>
    <t>INCOME</t>
  </si>
  <si>
    <t xml:space="preserve">Swiss tax rebate </t>
  </si>
  <si>
    <t xml:space="preserve">   (on non-Swiss employees)</t>
  </si>
  <si>
    <t>Interest</t>
  </si>
  <si>
    <t xml:space="preserve">   Small Grants Fund </t>
  </si>
  <si>
    <t xml:space="preserve">   Wetlands for the Future  </t>
  </si>
  <si>
    <t xml:space="preserve">   Swiss Grant</t>
  </si>
  <si>
    <t xml:space="preserve"> </t>
  </si>
  <si>
    <t>TOTAL  INCOME</t>
  </si>
  <si>
    <t>Notes</t>
  </si>
  <si>
    <t xml:space="preserve">     Standing Committee (St Petersburg Beach, USA, 5-9 November 1991)</t>
  </si>
  <si>
    <t xml:space="preserve">      and levied on all allocations from the Small Grants Fund for Wetland </t>
  </si>
  <si>
    <t xml:space="preserve">     Conservation and Wise Use to cover staff time devoted to administering</t>
  </si>
  <si>
    <t xml:space="preserve">     the Fund.</t>
  </si>
  <si>
    <t xml:space="preserve">     which have earmarked funds (project administration).</t>
  </si>
  <si>
    <t xml:space="preserve">Ramsar CORE BUDGET  </t>
  </si>
  <si>
    <t>Actual</t>
  </si>
  <si>
    <t>Forecast</t>
  </si>
  <si>
    <t>Budget</t>
  </si>
  <si>
    <t>Expenditures</t>
  </si>
  <si>
    <t>at 17.09.98</t>
  </si>
  <si>
    <t>Lines</t>
  </si>
  <si>
    <t>EXPENDITURES</t>
  </si>
  <si>
    <t>STAFF COSTS</t>
  </si>
  <si>
    <t>a)</t>
  </si>
  <si>
    <t>b)</t>
  </si>
  <si>
    <t>Staff position funded from overheads on projects</t>
  </si>
  <si>
    <t>c)</t>
  </si>
  <si>
    <t xml:space="preserve">Staff Hiring/Departure costs </t>
  </si>
  <si>
    <t>SCIENTIFIC AND TECHNICAL SERVICES</t>
  </si>
  <si>
    <t>Ramsar Database</t>
  </si>
  <si>
    <t>Consultants</t>
  </si>
  <si>
    <t>TRAVEL ON OFFICIAL BUSINESS (International)</t>
  </si>
  <si>
    <t>PURCHASE &amp; MAINTENANCE OF EQUIPMENT/</t>
  </si>
  <si>
    <t>OFFICE SUPPLIES (including depreciation)</t>
  </si>
  <si>
    <t>ADMINISTRATIVE SERVICES &amp; OPERATING COSTS</t>
  </si>
  <si>
    <t>IUCN Services</t>
  </si>
  <si>
    <t>Operating Costs</t>
  </si>
  <si>
    <t>COMMUNICATIONS AND REPORTING</t>
  </si>
  <si>
    <t>Publications</t>
  </si>
  <si>
    <t>Newsletter</t>
  </si>
  <si>
    <t>STANDING COMMITTEE &amp; OTHER COMMITTEES</t>
  </si>
  <si>
    <t>Standing Committee delegate support</t>
  </si>
  <si>
    <t>STRP members' support</t>
  </si>
  <si>
    <t>Regional representatives' support</t>
  </si>
  <si>
    <t>CONFERENCE OF THE PARTIES</t>
  </si>
  <si>
    <t>Cost of the conference</t>
  </si>
  <si>
    <t>Conference delegate support</t>
  </si>
  <si>
    <t>RAMSAR SMALL GRANTS FUND</t>
  </si>
  <si>
    <t>RESERVE FUND</t>
  </si>
  <si>
    <t>BAD DEBT PROVISION</t>
  </si>
  <si>
    <t>EXCHANGE GAIN/LOSS &amp; MISCELLANEOUS</t>
  </si>
  <si>
    <t>TOTAL CORE BUDGET</t>
  </si>
  <si>
    <t>*Approved by the Standing Committee</t>
  </si>
  <si>
    <t>Ramsar Outreach Programme</t>
  </si>
  <si>
    <t>Others</t>
  </si>
  <si>
    <t>Sub Totals</t>
  </si>
  <si>
    <t>and Forecast to 31.12.2001</t>
  </si>
  <si>
    <t>to 31.12.01</t>
  </si>
  <si>
    <t>Paulette Only</t>
  </si>
  <si>
    <t>Should we provide for regional meetings, maybe?</t>
  </si>
  <si>
    <t xml:space="preserve">2001                    APPROVED BUDGET  </t>
  </si>
  <si>
    <t>FORECAST INCOME TO 31.12.01</t>
  </si>
  <si>
    <t>Approved</t>
  </si>
  <si>
    <t>500 CHF for Postage booked in August</t>
  </si>
  <si>
    <t>I have the impression that this year we are going to have a substancial exchange loss, should we include it now or not ?</t>
  </si>
  <si>
    <t>This year we have had lower interest due lower amount of funds we have had during the first half of the year</t>
  </si>
  <si>
    <t>FORECAST OF CORE INCOME  FOR 2001</t>
  </si>
  <si>
    <t>2001 contributions</t>
  </si>
  <si>
    <t>SC26-10</t>
  </si>
  <si>
    <t>INCOME AT 31.08.01</t>
  </si>
  <si>
    <t xml:space="preserve">     of the Bureau budget.</t>
  </si>
  <si>
    <t>Expenditures at 31.08.2001</t>
  </si>
  <si>
    <t>we will receive only 85% by this date.</t>
  </si>
  <si>
    <t>Total Amount Invoiced, but not expected to have received.</t>
  </si>
  <si>
    <t>AT 31.08.01</t>
  </si>
  <si>
    <t>(to 31 August 2001)</t>
  </si>
  <si>
    <t xml:space="preserve">[1] The US Voluntary Contribution has dropped from 25% to 22% </t>
  </si>
  <si>
    <t>Voluntary contributions - USA [1]</t>
  </si>
  <si>
    <t>Administration fee [2]</t>
  </si>
  <si>
    <t>Project cross charges (staff time) [3]</t>
  </si>
  <si>
    <t xml:space="preserve">[2] Ten per cent administration fee approved by the 10th Meeting of the </t>
  </si>
  <si>
    <t xml:space="preserve">[3] Bureau staff paid out of the core budget working on projects </t>
  </si>
  <si>
    <t>FORECAST INCOME</t>
  </si>
  <si>
    <t>Salaries+Educa.Allow.+Home Leave+ Housing Allow.Less Paulette and Sandra's salaries</t>
  </si>
  <si>
    <t>Added: Temporaries salaries</t>
  </si>
  <si>
    <t>Added 5000 provision for Departures of Inga and Tug (and the venue of their replacements)</t>
  </si>
  <si>
    <t>Salary for Alain From European Commission</t>
  </si>
  <si>
    <t>Current + Current Monthly Depreciation (1729.2) x 5 + 2500 ( I suggest that we put this amount as it's likely to be)</t>
  </si>
  <si>
    <t>1/2 of Sandra's Salary only</t>
  </si>
  <si>
    <t>d)</t>
  </si>
  <si>
    <t>Family All., Medical Insur., CSS, and Accident (CHF 61'815.40 to date and CHF 93'054.- till year end)</t>
  </si>
  <si>
    <t>Salaries and social charges</t>
  </si>
  <si>
    <t>Other employment benefits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</si>
</sst>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_(* #,##0.0_);_(* \(#,##0.0\);_(* &quot;-&quot;??_);_(@_)"/>
    <numFmt numFmtId="173" formatCode="_(* #,##0_);_(* \(#,##0\);_(* &quot;-&quot;??_);_(@_)"/>
    <numFmt numFmtId="174" formatCode="#,##0.0"/>
    <numFmt numFmtId="175" formatCode="0.0"/>
    <numFmt numFmtId="176" formatCode="_(* #,##0.000_);_(* \(#,##0.000\);_(* &quot;-&quot;??_);_(@_)"/>
    <numFmt numFmtId="177" formatCode="_(* #,##0.0000_);_(* \(#,##0.0000\);_(* &quot;-&quot;??_);_(@_)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Garamond"/>
      <family val="1"/>
    </font>
    <font>
      <b/>
      <sz val="12"/>
      <name val="Arial"/>
      <family val="0"/>
    </font>
    <font>
      <b/>
      <sz val="9"/>
      <name val="Arial"/>
      <family val="0"/>
    </font>
    <font>
      <b/>
      <sz val="8"/>
      <name val="Arial"/>
      <family val="0"/>
    </font>
    <font>
      <b/>
      <sz val="14"/>
      <name val="Arial"/>
      <family val="0"/>
    </font>
    <font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4" fillId="2" borderId="3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centerContinuous"/>
    </xf>
    <xf numFmtId="0" fontId="5" fillId="2" borderId="0" xfId="0" applyFont="1" applyFill="1" applyBorder="1" applyAlignment="1">
      <alignment horizontal="centerContinuous"/>
    </xf>
    <xf numFmtId="0" fontId="5" fillId="2" borderId="5" xfId="0" applyFont="1" applyFill="1" applyBorder="1" applyAlignment="1">
      <alignment horizontal="centerContinuous"/>
    </xf>
    <xf numFmtId="0" fontId="5" fillId="0" borderId="0" xfId="0" applyFont="1" applyAlignment="1">
      <alignment/>
    </xf>
    <xf numFmtId="0" fontId="1" fillId="2" borderId="4" xfId="0" applyFont="1" applyFill="1" applyBorder="1" applyAlignment="1">
      <alignment horizontal="centerContinuous"/>
    </xf>
    <xf numFmtId="0" fontId="1" fillId="2" borderId="0" xfId="0" applyFont="1" applyFill="1" applyBorder="1" applyAlignment="1">
      <alignment horizontal="centerContinuous"/>
    </xf>
    <xf numFmtId="0" fontId="1" fillId="2" borderId="5" xfId="0" applyFont="1" applyFill="1" applyBorder="1" applyAlignment="1">
      <alignment horizontal="centerContinuous"/>
    </xf>
    <xf numFmtId="0" fontId="1" fillId="0" borderId="0" xfId="0" applyFont="1" applyAlignment="1">
      <alignment/>
    </xf>
    <xf numFmtId="0" fontId="0" fillId="2" borderId="4" xfId="0" applyFill="1" applyBorder="1" applyAlignment="1">
      <alignment horizontal="centerContinuous"/>
    </xf>
    <xf numFmtId="0" fontId="0" fillId="2" borderId="0" xfId="0" applyFill="1" applyBorder="1" applyAlignment="1">
      <alignment horizontal="centerContinuous"/>
    </xf>
    <xf numFmtId="0" fontId="0" fillId="2" borderId="5" xfId="0" applyFill="1" applyBorder="1" applyAlignment="1">
      <alignment horizontal="centerContinuous"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5" xfId="0" applyFill="1" applyBorder="1" applyAlignment="1">
      <alignment/>
    </xf>
    <xf numFmtId="0" fontId="6" fillId="0" borderId="6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7" fillId="0" borderId="7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173" fontId="0" fillId="0" borderId="0" xfId="15" applyNumberFormat="1" applyBorder="1" applyAlignment="1">
      <alignment/>
    </xf>
    <xf numFmtId="173" fontId="0" fillId="0" borderId="5" xfId="15" applyNumberFormat="1" applyBorder="1" applyAlignment="1">
      <alignment/>
    </xf>
    <xf numFmtId="173" fontId="0" fillId="0" borderId="5" xfId="15" applyNumberFormat="1" applyFont="1" applyBorder="1" applyAlignment="1">
      <alignment/>
    </xf>
    <xf numFmtId="173" fontId="0" fillId="0" borderId="0" xfId="15" applyNumberFormat="1" applyFont="1" applyBorder="1" applyAlignment="1">
      <alignment/>
    </xf>
    <xf numFmtId="173" fontId="0" fillId="0" borderId="0" xfId="0" applyNumberFormat="1" applyBorder="1" applyAlignment="1">
      <alignment/>
    </xf>
    <xf numFmtId="173" fontId="0" fillId="0" borderId="5" xfId="0" applyNumberForma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173" fontId="1" fillId="0" borderId="0" xfId="15" applyNumberFormat="1" applyFont="1" applyBorder="1" applyAlignment="1">
      <alignment/>
    </xf>
    <xf numFmtId="173" fontId="1" fillId="0" borderId="5" xfId="15" applyNumberFormat="1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73" fontId="0" fillId="0" borderId="10" xfId="0" applyNumberFormat="1" applyBorder="1" applyAlignment="1">
      <alignment/>
    </xf>
    <xf numFmtId="173" fontId="0" fillId="0" borderId="11" xfId="0" applyNumberFormat="1" applyBorder="1" applyAlignment="1">
      <alignment/>
    </xf>
    <xf numFmtId="173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73" fontId="0" fillId="0" borderId="2" xfId="0" applyNumberFormat="1" applyBorder="1" applyAlignment="1">
      <alignment/>
    </xf>
    <xf numFmtId="173" fontId="0" fillId="0" borderId="3" xfId="0" applyNumberFormat="1" applyBorder="1" applyAlignment="1">
      <alignment/>
    </xf>
    <xf numFmtId="0" fontId="0" fillId="0" borderId="11" xfId="0" applyBorder="1" applyAlignment="1">
      <alignment/>
    </xf>
    <xf numFmtId="3" fontId="0" fillId="2" borderId="12" xfId="0" applyNumberFormat="1" applyFill="1" applyBorder="1" applyAlignment="1">
      <alignment horizontal="center"/>
    </xf>
    <xf numFmtId="3" fontId="1" fillId="2" borderId="13" xfId="0" applyNumberFormat="1" applyFont="1" applyFill="1" applyBorder="1" applyAlignment="1">
      <alignment/>
    </xf>
    <xf numFmtId="3" fontId="1" fillId="2" borderId="12" xfId="0" applyNumberFormat="1" applyFont="1" applyFill="1" applyBorder="1" applyAlignment="1">
      <alignment/>
    </xf>
    <xf numFmtId="3" fontId="0" fillId="2" borderId="12" xfId="0" applyNumberFormat="1" applyFill="1" applyBorder="1" applyAlignment="1">
      <alignment/>
    </xf>
    <xf numFmtId="3" fontId="4" fillId="2" borderId="14" xfId="0" applyNumberFormat="1" applyFont="1" applyFill="1" applyBorder="1" applyAlignment="1">
      <alignment horizontal="left"/>
    </xf>
    <xf numFmtId="3" fontId="0" fillId="0" borderId="0" xfId="0" applyNumberFormat="1" applyAlignment="1">
      <alignment/>
    </xf>
    <xf numFmtId="3" fontId="0" fillId="2" borderId="0" xfId="0" applyNumberFormat="1" applyFill="1" applyAlignment="1">
      <alignment/>
    </xf>
    <xf numFmtId="3" fontId="8" fillId="2" borderId="15" xfId="0" applyNumberFormat="1" applyFont="1" applyFill="1" applyBorder="1" applyAlignment="1">
      <alignment horizontal="centerContinuous"/>
    </xf>
    <xf numFmtId="3" fontId="1" fillId="2" borderId="0" xfId="0" applyNumberFormat="1" applyFont="1" applyFill="1" applyBorder="1" applyAlignment="1">
      <alignment horizontal="centerContinuous"/>
    </xf>
    <xf numFmtId="3" fontId="0" fillId="2" borderId="0" xfId="0" applyNumberFormat="1" applyFill="1" applyBorder="1" applyAlignment="1">
      <alignment horizontal="centerContinuous"/>
    </xf>
    <xf numFmtId="3" fontId="0" fillId="2" borderId="16" xfId="0" applyNumberFormat="1" applyFill="1" applyBorder="1" applyAlignment="1">
      <alignment horizontal="centerContinuous"/>
    </xf>
    <xf numFmtId="3" fontId="5" fillId="2" borderId="15" xfId="0" applyNumberFormat="1" applyFont="1" applyFill="1" applyBorder="1" applyAlignment="1">
      <alignment horizontal="centerContinuous"/>
    </xf>
    <xf numFmtId="3" fontId="5" fillId="2" borderId="0" xfId="0" applyNumberFormat="1" applyFont="1" applyFill="1" applyBorder="1" applyAlignment="1">
      <alignment horizontal="centerContinuous"/>
    </xf>
    <xf numFmtId="3" fontId="9" fillId="2" borderId="0" xfId="0" applyNumberFormat="1" applyFont="1" applyFill="1" applyBorder="1" applyAlignment="1">
      <alignment horizontal="centerContinuous"/>
    </xf>
    <xf numFmtId="3" fontId="9" fillId="2" borderId="16" xfId="0" applyNumberFormat="1" applyFont="1" applyFill="1" applyBorder="1" applyAlignment="1">
      <alignment horizontal="centerContinuous"/>
    </xf>
    <xf numFmtId="3" fontId="9" fillId="0" borderId="0" xfId="0" applyNumberFormat="1" applyFont="1" applyAlignment="1">
      <alignment/>
    </xf>
    <xf numFmtId="3" fontId="9" fillId="2" borderId="16" xfId="0" applyNumberFormat="1" applyFont="1" applyFill="1" applyBorder="1" applyAlignment="1">
      <alignment/>
    </xf>
    <xf numFmtId="3" fontId="0" fillId="0" borderId="0" xfId="0" applyNumberFormat="1" applyFill="1" applyBorder="1" applyAlignment="1">
      <alignment horizontal="center"/>
    </xf>
    <xf numFmtId="3" fontId="1" fillId="0" borderId="15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1" fillId="0" borderId="0" xfId="0" applyNumberFormat="1" applyFont="1" applyFill="1" applyBorder="1" applyAlignment="1">
      <alignment horizontal="center"/>
    </xf>
    <xf numFmtId="3" fontId="7" fillId="0" borderId="16" xfId="0" applyNumberFormat="1" applyFont="1" applyFill="1" applyBorder="1" applyAlignment="1">
      <alignment horizontal="center"/>
    </xf>
    <xf numFmtId="3" fontId="0" fillId="0" borderId="0" xfId="0" applyNumberFormat="1" applyFill="1" applyAlignment="1">
      <alignment/>
    </xf>
    <xf numFmtId="3" fontId="6" fillId="0" borderId="0" xfId="0" applyNumberFormat="1" applyFont="1" applyFill="1" applyBorder="1" applyAlignment="1">
      <alignment horizontal="center"/>
    </xf>
    <xf numFmtId="3" fontId="1" fillId="0" borderId="15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left"/>
    </xf>
    <xf numFmtId="3" fontId="7" fillId="0" borderId="16" xfId="0" applyNumberFormat="1" applyFont="1" applyFill="1" applyBorder="1" applyAlignment="1">
      <alignment horizontal="center"/>
    </xf>
    <xf numFmtId="3" fontId="1" fillId="0" borderId="0" xfId="0" applyNumberFormat="1" applyFont="1" applyFill="1" applyAlignment="1">
      <alignment horizontal="center"/>
    </xf>
    <xf numFmtId="3" fontId="6" fillId="0" borderId="7" xfId="0" applyNumberFormat="1" applyFont="1" applyFill="1" applyBorder="1" applyAlignment="1">
      <alignment horizontal="center"/>
    </xf>
    <xf numFmtId="3" fontId="1" fillId="0" borderId="17" xfId="0" applyNumberFormat="1" applyFont="1" applyFill="1" applyBorder="1" applyAlignment="1">
      <alignment horizontal="center"/>
    </xf>
    <xf numFmtId="3" fontId="1" fillId="0" borderId="7" xfId="0" applyNumberFormat="1" applyFont="1" applyFill="1" applyBorder="1" applyAlignment="1">
      <alignment horizontal="center"/>
    </xf>
    <xf numFmtId="3" fontId="1" fillId="0" borderId="7" xfId="0" applyNumberFormat="1" applyFont="1" applyFill="1" applyBorder="1" applyAlignment="1">
      <alignment horizontal="left"/>
    </xf>
    <xf numFmtId="3" fontId="7" fillId="0" borderId="7" xfId="0" applyNumberFormat="1" applyFont="1" applyFill="1" applyBorder="1" applyAlignment="1">
      <alignment horizontal="center"/>
    </xf>
    <xf numFmtId="3" fontId="10" fillId="0" borderId="7" xfId="0" applyNumberFormat="1" applyFont="1" applyFill="1" applyBorder="1" applyAlignment="1">
      <alignment horizontal="center"/>
    </xf>
    <xf numFmtId="3" fontId="7" fillId="0" borderId="18" xfId="0" applyNumberFormat="1" applyFont="1" applyFill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1" fillId="0" borderId="15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" xfId="0" applyNumberFormat="1" applyBorder="1" applyAlignment="1">
      <alignment horizontal="center"/>
    </xf>
    <xf numFmtId="3" fontId="1" fillId="0" borderId="19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3" fontId="11" fillId="0" borderId="1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11" fillId="0" borderId="1" xfId="0" applyNumberFormat="1" applyFont="1" applyBorder="1" applyAlignment="1">
      <alignment horizontal="center"/>
    </xf>
    <xf numFmtId="3" fontId="6" fillId="0" borderId="19" xfId="0" applyNumberFormat="1" applyFont="1" applyBorder="1" applyAlignment="1">
      <alignment/>
    </xf>
    <xf numFmtId="3" fontId="11" fillId="0" borderId="1" xfId="15" applyNumberFormat="1" applyFont="1" applyBorder="1" applyAlignment="1">
      <alignment/>
    </xf>
    <xf numFmtId="3" fontId="11" fillId="0" borderId="20" xfId="15" applyNumberFormat="1" applyFont="1" applyBorder="1" applyAlignment="1">
      <alignment/>
    </xf>
    <xf numFmtId="3" fontId="11" fillId="0" borderId="0" xfId="0" applyNumberFormat="1" applyFont="1" applyAlignment="1">
      <alignment/>
    </xf>
    <xf numFmtId="3" fontId="11" fillId="0" borderId="0" xfId="0" applyNumberFormat="1" applyFont="1" applyAlignment="1">
      <alignment horizontal="right"/>
    </xf>
    <xf numFmtId="37" fontId="12" fillId="0" borderId="0" xfId="0" applyNumberFormat="1" applyFont="1" applyAlignment="1">
      <alignment horizontal="left"/>
    </xf>
    <xf numFmtId="3" fontId="0" fillId="0" borderId="1" xfId="15" applyNumberFormat="1" applyBorder="1" applyAlignment="1">
      <alignment/>
    </xf>
    <xf numFmtId="3" fontId="0" fillId="0" borderId="20" xfId="15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1" xfId="15" applyNumberFormat="1" applyBorder="1" applyAlignment="1">
      <alignment/>
    </xf>
    <xf numFmtId="3" fontId="0" fillId="0" borderId="22" xfId="15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11" fillId="0" borderId="25" xfId="0" applyNumberFormat="1" applyFont="1" applyBorder="1" applyAlignment="1">
      <alignment/>
    </xf>
    <xf numFmtId="3" fontId="0" fillId="0" borderId="4" xfId="0" applyNumberFormat="1" applyBorder="1" applyAlignment="1">
      <alignment/>
    </xf>
    <xf numFmtId="3" fontId="1" fillId="0" borderId="1" xfId="0" applyNumberFormat="1" applyFont="1" applyBorder="1" applyAlignment="1">
      <alignment/>
    </xf>
    <xf numFmtId="3" fontId="0" fillId="0" borderId="26" xfId="0" applyNumberFormat="1" applyBorder="1" applyAlignment="1">
      <alignment horizontal="center"/>
    </xf>
    <xf numFmtId="3" fontId="1" fillId="0" borderId="27" xfId="0" applyNumberFormat="1" applyFont="1" applyBorder="1" applyAlignment="1">
      <alignment/>
    </xf>
    <xf numFmtId="3" fontId="6" fillId="0" borderId="26" xfId="0" applyNumberFormat="1" applyFont="1" applyBorder="1" applyAlignment="1">
      <alignment/>
    </xf>
    <xf numFmtId="3" fontId="11" fillId="0" borderId="28" xfId="0" applyNumberFormat="1" applyFont="1" applyBorder="1" applyAlignment="1">
      <alignment/>
    </xf>
    <xf numFmtId="3" fontId="1" fillId="0" borderId="26" xfId="0" applyNumberFormat="1" applyFont="1" applyBorder="1" applyAlignment="1">
      <alignment/>
    </xf>
    <xf numFmtId="3" fontId="10" fillId="0" borderId="0" xfId="0" applyNumberFormat="1" applyFont="1" applyAlignment="1">
      <alignment horizontal="left"/>
    </xf>
    <xf numFmtId="3" fontId="6" fillId="0" borderId="0" xfId="0" applyNumberFormat="1" applyFont="1" applyAlignment="1">
      <alignment/>
    </xf>
    <xf numFmtId="3" fontId="10" fillId="0" borderId="0" xfId="0" applyNumberFormat="1" applyFont="1" applyAlignment="1">
      <alignment horizontal="center"/>
    </xf>
    <xf numFmtId="3" fontId="11" fillId="0" borderId="0" xfId="0" applyNumberFormat="1" applyFont="1" applyAlignment="1">
      <alignment/>
    </xf>
    <xf numFmtId="3" fontId="0" fillId="0" borderId="0" xfId="0" applyNumberFormat="1" applyAlignment="1">
      <alignment horizontal="center"/>
    </xf>
    <xf numFmtId="0" fontId="11" fillId="0" borderId="0" xfId="0" applyFont="1" applyAlignment="1">
      <alignment/>
    </xf>
    <xf numFmtId="3" fontId="1" fillId="0" borderId="0" xfId="0" applyNumberFormat="1" applyFont="1" applyAlignment="1">
      <alignment/>
    </xf>
    <xf numFmtId="0" fontId="0" fillId="0" borderId="0" xfId="0" applyBorder="1" applyAlignment="1">
      <alignment horizontal="left" indent="1"/>
    </xf>
    <xf numFmtId="3" fontId="1" fillId="0" borderId="22" xfId="0" applyNumberFormat="1" applyFont="1" applyBorder="1" applyAlignment="1">
      <alignment/>
    </xf>
    <xf numFmtId="3" fontId="6" fillId="0" borderId="29" xfId="0" applyNumberFormat="1" applyFont="1" applyBorder="1" applyAlignment="1">
      <alignment/>
    </xf>
    <xf numFmtId="3" fontId="6" fillId="0" borderId="30" xfId="15" applyNumberFormat="1" applyFont="1" applyBorder="1" applyAlignment="1">
      <alignment/>
    </xf>
    <xf numFmtId="3" fontId="11" fillId="0" borderId="20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3" fontId="0" fillId="0" borderId="31" xfId="0" applyNumberFormat="1" applyBorder="1" applyAlignment="1">
      <alignment/>
    </xf>
    <xf numFmtId="173" fontId="1" fillId="0" borderId="32" xfId="15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1"/>
  <sheetViews>
    <sheetView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D4" sqref="D4"/>
    </sheetView>
  </sheetViews>
  <sheetFormatPr defaultColWidth="9.140625" defaultRowHeight="12.75"/>
  <cols>
    <col min="1" max="1" width="5.57421875" style="123" hidden="1" customWidth="1"/>
    <col min="2" max="2" width="3.00390625" style="87" customWidth="1"/>
    <col min="3" max="3" width="2.140625" style="125" customWidth="1"/>
    <col min="4" max="4" width="38.8515625" style="54" bestFit="1" customWidth="1"/>
    <col min="5" max="5" width="9.28125" style="54" bestFit="1" customWidth="1"/>
    <col min="6" max="6" width="15.140625" style="54" customWidth="1"/>
    <col min="7" max="7" width="10.00390625" style="54" hidden="1" customWidth="1"/>
    <col min="8" max="8" width="11.421875" style="54" bestFit="1" customWidth="1"/>
    <col min="9" max="16384" width="7.57421875" style="54" customWidth="1"/>
  </cols>
  <sheetData>
    <row r="1" spans="1:12" ht="20.25" customHeight="1">
      <c r="A1" s="49"/>
      <c r="B1" s="50"/>
      <c r="C1" s="51"/>
      <c r="D1" s="52"/>
      <c r="E1" s="52"/>
      <c r="F1" s="52"/>
      <c r="G1" s="52"/>
      <c r="H1" s="53" t="s">
        <v>71</v>
      </c>
      <c r="L1" s="131"/>
    </row>
    <row r="2" spans="1:12" ht="18">
      <c r="A2" s="55"/>
      <c r="B2" s="56" t="s">
        <v>17</v>
      </c>
      <c r="C2" s="57"/>
      <c r="D2" s="58"/>
      <c r="E2" s="58"/>
      <c r="F2" s="58"/>
      <c r="G2" s="58"/>
      <c r="H2" s="59"/>
      <c r="L2" s="131"/>
    </row>
    <row r="3" spans="1:12" s="64" customFormat="1" ht="15.75">
      <c r="A3" s="55"/>
      <c r="B3" s="60" t="s">
        <v>74</v>
      </c>
      <c r="C3" s="61"/>
      <c r="D3" s="62"/>
      <c r="E3" s="62"/>
      <c r="F3" s="62"/>
      <c r="G3" s="62"/>
      <c r="H3" s="63"/>
      <c r="L3" s="131"/>
    </row>
    <row r="4" spans="1:12" s="64" customFormat="1" ht="15.75">
      <c r="A4" s="55"/>
      <c r="B4" s="60" t="s">
        <v>59</v>
      </c>
      <c r="C4" s="61"/>
      <c r="D4" s="62"/>
      <c r="E4" s="62"/>
      <c r="F4" s="62"/>
      <c r="G4" s="62"/>
      <c r="H4" s="63"/>
      <c r="L4" s="88"/>
    </row>
    <row r="5" spans="1:8" s="64" customFormat="1" ht="15.75">
      <c r="A5" s="61"/>
      <c r="B5" s="60"/>
      <c r="C5" s="61"/>
      <c r="D5" s="62"/>
      <c r="E5" s="62"/>
      <c r="F5" s="62"/>
      <c r="G5" s="62"/>
      <c r="H5" s="65"/>
    </row>
    <row r="6" spans="1:8" s="72" customFormat="1" ht="12.75">
      <c r="A6" s="66"/>
      <c r="B6" s="67"/>
      <c r="C6" s="68"/>
      <c r="D6" s="69"/>
      <c r="E6" s="70" t="s">
        <v>65</v>
      </c>
      <c r="F6" s="70" t="s">
        <v>18</v>
      </c>
      <c r="G6" s="70" t="s">
        <v>18</v>
      </c>
      <c r="H6" s="71" t="s">
        <v>19</v>
      </c>
    </row>
    <row r="7" spans="1:8" s="77" customFormat="1" ht="12.75">
      <c r="A7" s="73" t="s">
        <v>20</v>
      </c>
      <c r="B7" s="74"/>
      <c r="C7" s="70"/>
      <c r="D7" s="75"/>
      <c r="E7" s="70" t="s">
        <v>20</v>
      </c>
      <c r="F7" s="73" t="s">
        <v>21</v>
      </c>
      <c r="G7" s="73" t="s">
        <v>22</v>
      </c>
      <c r="H7" s="76" t="s">
        <v>21</v>
      </c>
    </row>
    <row r="8" spans="1:8" s="77" customFormat="1" ht="13.5" thickBot="1">
      <c r="A8" s="78" t="s">
        <v>23</v>
      </c>
      <c r="B8" s="79"/>
      <c r="C8" s="80"/>
      <c r="D8" s="81" t="s">
        <v>24</v>
      </c>
      <c r="E8" s="80"/>
      <c r="F8" s="82" t="s">
        <v>78</v>
      </c>
      <c r="G8" s="83"/>
      <c r="H8" s="84" t="s">
        <v>60</v>
      </c>
    </row>
    <row r="9" spans="1:8" ht="13.5" thickTop="1">
      <c r="A9" s="85"/>
      <c r="B9" s="86"/>
      <c r="C9" s="87"/>
      <c r="D9" s="88"/>
      <c r="E9" s="88"/>
      <c r="F9" s="88"/>
      <c r="G9" s="88"/>
      <c r="H9" s="89"/>
    </row>
    <row r="10" spans="1:8" ht="12.75">
      <c r="A10" s="90"/>
      <c r="B10" s="91">
        <v>1</v>
      </c>
      <c r="C10" s="92" t="s">
        <v>25</v>
      </c>
      <c r="D10" s="93"/>
      <c r="E10" s="94"/>
      <c r="F10" s="94"/>
      <c r="G10" s="94"/>
      <c r="H10" s="95"/>
    </row>
    <row r="11" spans="1:10" s="100" customFormat="1" ht="12">
      <c r="A11" s="96">
        <v>251</v>
      </c>
      <c r="B11" s="97"/>
      <c r="C11" s="92" t="s">
        <v>26</v>
      </c>
      <c r="D11" s="93" t="s">
        <v>94</v>
      </c>
      <c r="E11" s="130">
        <v>2091500</v>
      </c>
      <c r="F11" s="93">
        <v>1387199.35</v>
      </c>
      <c r="G11" s="98">
        <v>1060262</v>
      </c>
      <c r="H11" s="99">
        <v>2078669.71</v>
      </c>
      <c r="J11" s="100" t="s">
        <v>86</v>
      </c>
    </row>
    <row r="12" spans="1:10" s="100" customFormat="1" ht="12">
      <c r="A12" s="96">
        <v>251</v>
      </c>
      <c r="B12" s="97"/>
      <c r="C12" s="92" t="s">
        <v>27</v>
      </c>
      <c r="D12" s="93" t="s">
        <v>28</v>
      </c>
      <c r="E12" s="130">
        <v>105762.6</v>
      </c>
      <c r="F12" s="93">
        <v>74868.9</v>
      </c>
      <c r="G12" s="98"/>
      <c r="H12" s="99">
        <f>F12+37378</f>
        <v>112246.9</v>
      </c>
      <c r="I12" s="101"/>
      <c r="J12" s="100" t="s">
        <v>61</v>
      </c>
    </row>
    <row r="13" spans="1:10" s="100" customFormat="1" ht="12">
      <c r="A13" s="96"/>
      <c r="B13" s="97"/>
      <c r="C13" s="92" t="s">
        <v>29</v>
      </c>
      <c r="D13" s="93" t="s">
        <v>95</v>
      </c>
      <c r="E13" s="93"/>
      <c r="F13" s="93">
        <f>42629.13+61815.4</f>
        <v>104444.53</v>
      </c>
      <c r="G13" s="98"/>
      <c r="H13" s="99">
        <f>97668+93054</f>
        <v>190722</v>
      </c>
      <c r="I13" s="101"/>
      <c r="J13" s="100" t="s">
        <v>93</v>
      </c>
    </row>
    <row r="14" spans="1:10" s="100" customFormat="1" ht="14.25" thickBot="1">
      <c r="A14" s="96">
        <v>261</v>
      </c>
      <c r="B14" s="97"/>
      <c r="C14" s="92" t="s">
        <v>92</v>
      </c>
      <c r="D14" s="93" t="s">
        <v>30</v>
      </c>
      <c r="E14" s="93">
        <v>30000</v>
      </c>
      <c r="F14" s="93">
        <f>51488.24+1663-42629.13-2297</f>
        <v>8225.11</v>
      </c>
      <c r="G14" s="98">
        <v>33515</v>
      </c>
      <c r="H14" s="99">
        <f>F14+5000</f>
        <v>13225.11</v>
      </c>
      <c r="I14" s="102"/>
      <c r="J14" s="100" t="s">
        <v>88</v>
      </c>
    </row>
    <row r="15" spans="1:9" s="100" customFormat="1" ht="13.5">
      <c r="A15" s="96"/>
      <c r="B15" s="97"/>
      <c r="C15" s="92"/>
      <c r="D15" s="93" t="s">
        <v>58</v>
      </c>
      <c r="E15" s="128">
        <f>SUM(E11:E14)</f>
        <v>2227262.6</v>
      </c>
      <c r="F15" s="129">
        <f>SUM(F11:F14)</f>
        <v>1574737.8900000001</v>
      </c>
      <c r="G15" s="98"/>
      <c r="H15" s="129">
        <f>SUM(H11:H14)</f>
        <v>2394863.7199999997</v>
      </c>
      <c r="I15" s="102"/>
    </row>
    <row r="16" spans="1:8" ht="12.75">
      <c r="A16" s="90"/>
      <c r="B16" s="91"/>
      <c r="C16" s="92"/>
      <c r="D16" s="93"/>
      <c r="E16" s="94"/>
      <c r="F16" s="94"/>
      <c r="G16" s="103"/>
      <c r="H16" s="104"/>
    </row>
    <row r="17" spans="1:8" ht="12.75">
      <c r="A17" s="90"/>
      <c r="B17" s="91">
        <v>2</v>
      </c>
      <c r="C17" s="92" t="s">
        <v>31</v>
      </c>
      <c r="D17" s="93"/>
      <c r="E17" s="94"/>
      <c r="F17" s="94"/>
      <c r="G17" s="103"/>
      <c r="H17" s="104"/>
    </row>
    <row r="18" spans="1:8" s="100" customFormat="1" ht="12">
      <c r="A18" s="96">
        <v>501</v>
      </c>
      <c r="B18" s="97"/>
      <c r="C18" s="92" t="s">
        <v>26</v>
      </c>
      <c r="D18" s="93" t="s">
        <v>32</v>
      </c>
      <c r="E18" s="93">
        <v>138000</v>
      </c>
      <c r="F18" s="93">
        <v>138000</v>
      </c>
      <c r="G18" s="98">
        <v>55000</v>
      </c>
      <c r="H18" s="99">
        <v>138000</v>
      </c>
    </row>
    <row r="19" spans="1:8" s="100" customFormat="1" ht="12" hidden="1">
      <c r="A19" s="96">
        <v>274</v>
      </c>
      <c r="B19" s="97"/>
      <c r="C19" s="92"/>
      <c r="D19" s="93" t="s">
        <v>33</v>
      </c>
      <c r="E19" s="93"/>
      <c r="F19" s="93"/>
      <c r="G19" s="98"/>
      <c r="H19" s="99"/>
    </row>
    <row r="20" spans="1:8" s="100" customFormat="1" ht="12">
      <c r="A20" s="96"/>
      <c r="B20" s="97"/>
      <c r="C20" s="92" t="s">
        <v>27</v>
      </c>
      <c r="D20" s="93" t="s">
        <v>33</v>
      </c>
      <c r="E20" s="93">
        <v>0</v>
      </c>
      <c r="F20" s="93">
        <v>1653.03</v>
      </c>
      <c r="G20" s="98"/>
      <c r="H20" s="99">
        <v>8453.03</v>
      </c>
    </row>
    <row r="21" spans="1:8" ht="12.75">
      <c r="A21" s="90"/>
      <c r="B21" s="91"/>
      <c r="C21" s="92"/>
      <c r="D21" s="93"/>
      <c r="E21" s="94"/>
      <c r="F21" s="94"/>
      <c r="G21" s="103"/>
      <c r="H21" s="104"/>
    </row>
    <row r="22" spans="1:8" ht="12.75">
      <c r="A22" s="90">
        <v>291</v>
      </c>
      <c r="B22" s="91">
        <v>3</v>
      </c>
      <c r="C22" s="92" t="s">
        <v>34</v>
      </c>
      <c r="D22" s="93"/>
      <c r="E22" s="94">
        <v>150000</v>
      </c>
      <c r="F22" s="94">
        <f>17058.26+2936+5816.5+12197+7187.8+4767.89+6351.65+1117.37+2150.64+9271.9+6556.83+1809.1+5345+6741.21+4753.36+2866.4+1180.88+2297</f>
        <v>100404.79000000001</v>
      </c>
      <c r="G22" s="103">
        <v>86661</v>
      </c>
      <c r="H22" s="104">
        <v>150000</v>
      </c>
    </row>
    <row r="23" spans="1:8" ht="12.75">
      <c r="A23" s="90"/>
      <c r="B23" s="91"/>
      <c r="C23" s="92"/>
      <c r="D23" s="93"/>
      <c r="E23" s="94"/>
      <c r="F23" s="94"/>
      <c r="G23" s="103"/>
      <c r="H23" s="104"/>
    </row>
    <row r="24" spans="1:8" ht="12.75">
      <c r="A24" s="90"/>
      <c r="B24" s="91">
        <v>4</v>
      </c>
      <c r="C24" s="92" t="s">
        <v>35</v>
      </c>
      <c r="D24" s="93"/>
      <c r="E24" s="94"/>
      <c r="F24" s="94"/>
      <c r="G24" s="103"/>
      <c r="H24" s="104"/>
    </row>
    <row r="25" spans="1:10" ht="12.75">
      <c r="A25" s="90"/>
      <c r="B25" s="91"/>
      <c r="C25" s="92" t="s">
        <v>36</v>
      </c>
      <c r="D25" s="93"/>
      <c r="E25" s="94">
        <v>22000</v>
      </c>
      <c r="F25" s="94">
        <f>361.74+775.77+13833.72</f>
        <v>14971.23</v>
      </c>
      <c r="G25" s="103">
        <v>23644</v>
      </c>
      <c r="H25" s="104">
        <v>26117</v>
      </c>
      <c r="J25" s="54" t="s">
        <v>90</v>
      </c>
    </row>
    <row r="26" spans="1:8" ht="12.75">
      <c r="A26" s="90"/>
      <c r="B26" s="91"/>
      <c r="C26" s="92"/>
      <c r="D26" s="93"/>
      <c r="E26" s="105"/>
      <c r="F26" s="105"/>
      <c r="G26" s="106"/>
      <c r="H26" s="107"/>
    </row>
    <row r="27" spans="1:8" ht="12.75">
      <c r="A27" s="90"/>
      <c r="B27" s="91">
        <v>5</v>
      </c>
      <c r="C27" s="92" t="s">
        <v>37</v>
      </c>
      <c r="D27" s="93"/>
      <c r="E27" s="108"/>
      <c r="F27" s="108"/>
      <c r="G27" s="109"/>
      <c r="H27" s="110"/>
    </row>
    <row r="28" spans="1:8" s="100" customFormat="1" ht="12.75">
      <c r="A28" s="96"/>
      <c r="B28" s="97"/>
      <c r="C28" s="92" t="s">
        <v>26</v>
      </c>
      <c r="D28" s="93" t="s">
        <v>38</v>
      </c>
      <c r="E28" s="94">
        <v>436000</v>
      </c>
      <c r="F28" s="94">
        <v>219905</v>
      </c>
      <c r="G28" s="103"/>
      <c r="H28" s="104">
        <v>436000</v>
      </c>
    </row>
    <row r="29" spans="1:10" s="100" customFormat="1" ht="12">
      <c r="A29" s="96"/>
      <c r="B29" s="97"/>
      <c r="C29" s="92" t="s">
        <v>27</v>
      </c>
      <c r="D29" s="93" t="s">
        <v>39</v>
      </c>
      <c r="E29" s="93">
        <v>120000</v>
      </c>
      <c r="F29" s="93">
        <f>3500.43+2208.86+50+8032.15+4223.85+2939.31+5855.52+3846.9+2056.08+154.9+3384.1+4425.1-20.78+4786</f>
        <v>45442.420000000006</v>
      </c>
      <c r="G29" s="98">
        <v>47730</v>
      </c>
      <c r="H29" s="99">
        <v>80000</v>
      </c>
      <c r="J29" s="100" t="s">
        <v>87</v>
      </c>
    </row>
    <row r="30" spans="1:8" s="100" customFormat="1" ht="12">
      <c r="A30" s="96"/>
      <c r="B30" s="97"/>
      <c r="C30" s="92"/>
      <c r="D30" s="93"/>
      <c r="E30" s="111"/>
      <c r="F30" s="93"/>
      <c r="G30" s="98"/>
      <c r="H30" s="99"/>
    </row>
    <row r="31" spans="1:8" ht="12.75">
      <c r="A31" s="90"/>
      <c r="B31" s="91">
        <v>6</v>
      </c>
      <c r="C31" s="92" t="s">
        <v>40</v>
      </c>
      <c r="D31" s="93"/>
      <c r="E31" s="112"/>
      <c r="F31" s="94"/>
      <c r="G31" s="103"/>
      <c r="H31" s="104"/>
    </row>
    <row r="32" spans="1:8" s="100" customFormat="1" ht="12.75">
      <c r="A32" s="96"/>
      <c r="B32" s="97"/>
      <c r="C32" s="92" t="s">
        <v>26</v>
      </c>
      <c r="D32" s="93" t="s">
        <v>41</v>
      </c>
      <c r="E32" s="94">
        <v>145000</v>
      </c>
      <c r="F32" s="93">
        <f>57591.89+20582.76+1877+43826.05+1945.6</f>
        <v>125823.3</v>
      </c>
      <c r="G32" s="98">
        <v>120629</v>
      </c>
      <c r="H32" s="99">
        <v>135000</v>
      </c>
    </row>
    <row r="33" spans="1:10" s="100" customFormat="1" ht="12">
      <c r="A33" s="96">
        <v>951</v>
      </c>
      <c r="B33" s="97"/>
      <c r="C33" s="92" t="s">
        <v>27</v>
      </c>
      <c r="D33" s="93" t="s">
        <v>42</v>
      </c>
      <c r="E33" s="93">
        <v>20000</v>
      </c>
      <c r="F33" s="93">
        <v>24405.46</v>
      </c>
      <c r="G33" s="98">
        <v>11000</v>
      </c>
      <c r="H33" s="99">
        <f>24405.46+500</f>
        <v>24905.46</v>
      </c>
      <c r="J33" s="100" t="s">
        <v>66</v>
      </c>
    </row>
    <row r="34" spans="1:10" s="100" customFormat="1" ht="12">
      <c r="A34" s="96"/>
      <c r="B34" s="97"/>
      <c r="C34" s="92" t="s">
        <v>29</v>
      </c>
      <c r="D34" s="93" t="s">
        <v>56</v>
      </c>
      <c r="E34" s="93">
        <v>43000</v>
      </c>
      <c r="F34" s="93">
        <f>50956/2</f>
        <v>25478</v>
      </c>
      <c r="G34" s="98"/>
      <c r="H34" s="99">
        <f>76399/2</f>
        <v>38199.5</v>
      </c>
      <c r="J34" s="100" t="s">
        <v>91</v>
      </c>
    </row>
    <row r="35" spans="1:8" ht="12.75">
      <c r="A35" s="90"/>
      <c r="B35" s="91"/>
      <c r="C35" s="92"/>
      <c r="D35" s="93"/>
      <c r="E35" s="94"/>
      <c r="F35" s="94"/>
      <c r="G35" s="98"/>
      <c r="H35" s="104"/>
    </row>
    <row r="36" spans="1:8" ht="12.75">
      <c r="A36" s="90"/>
      <c r="B36" s="91">
        <v>7</v>
      </c>
      <c r="C36" s="92" t="s">
        <v>43</v>
      </c>
      <c r="D36" s="93"/>
      <c r="E36" s="94"/>
      <c r="F36" s="94"/>
      <c r="G36" s="103"/>
      <c r="H36" s="104"/>
    </row>
    <row r="37" spans="1:8" s="100" customFormat="1" ht="12.75">
      <c r="A37" s="96">
        <v>503</v>
      </c>
      <c r="B37" s="97"/>
      <c r="C37" s="92" t="s">
        <v>26</v>
      </c>
      <c r="D37" s="93" t="s">
        <v>44</v>
      </c>
      <c r="E37" s="93">
        <v>40000</v>
      </c>
      <c r="F37" s="93">
        <v>1098.44</v>
      </c>
      <c r="G37" s="103">
        <v>5800</v>
      </c>
      <c r="H37" s="99">
        <v>40000</v>
      </c>
    </row>
    <row r="38" spans="1:8" s="100" customFormat="1" ht="12">
      <c r="A38" s="96">
        <v>502</v>
      </c>
      <c r="B38" s="97"/>
      <c r="C38" s="92" t="s">
        <v>27</v>
      </c>
      <c r="D38" s="93" t="s">
        <v>45</v>
      </c>
      <c r="E38" s="93">
        <v>50000</v>
      </c>
      <c r="F38" s="93">
        <v>30117.39</v>
      </c>
      <c r="G38" s="98">
        <v>29427</v>
      </c>
      <c r="H38" s="99">
        <v>35000</v>
      </c>
    </row>
    <row r="39" spans="1:10" s="100" customFormat="1" ht="12">
      <c r="A39" s="96">
        <v>275</v>
      </c>
      <c r="B39" s="97"/>
      <c r="C39" s="92" t="s">
        <v>29</v>
      </c>
      <c r="D39" s="93" t="s">
        <v>46</v>
      </c>
      <c r="E39" s="93">
        <v>38000</v>
      </c>
      <c r="F39" s="93"/>
      <c r="G39" s="98">
        <v>11666</v>
      </c>
      <c r="H39" s="99"/>
      <c r="J39" s="100" t="s">
        <v>62</v>
      </c>
    </row>
    <row r="40" spans="1:8" s="100" customFormat="1" ht="12">
      <c r="A40" s="96">
        <v>651</v>
      </c>
      <c r="B40" s="97"/>
      <c r="C40" s="92"/>
      <c r="D40" s="93"/>
      <c r="E40" s="93"/>
      <c r="F40" s="93"/>
      <c r="G40" s="98">
        <v>0</v>
      </c>
      <c r="H40" s="99"/>
    </row>
    <row r="41" spans="1:8" ht="12.75">
      <c r="A41" s="90"/>
      <c r="B41" s="91"/>
      <c r="C41" s="92"/>
      <c r="D41" s="93"/>
      <c r="E41" s="94"/>
      <c r="F41" s="94"/>
      <c r="G41" s="98"/>
      <c r="H41" s="104"/>
    </row>
    <row r="42" spans="1:8" ht="12.75">
      <c r="A42" s="90"/>
      <c r="B42" s="91">
        <v>8</v>
      </c>
      <c r="C42" s="92" t="s">
        <v>47</v>
      </c>
      <c r="D42" s="93"/>
      <c r="E42" s="94"/>
      <c r="F42" s="94"/>
      <c r="G42" s="103"/>
      <c r="H42" s="104"/>
    </row>
    <row r="43" spans="1:8" s="100" customFormat="1" ht="12.75">
      <c r="A43" s="96"/>
      <c r="B43" s="97"/>
      <c r="C43" s="92" t="s">
        <v>26</v>
      </c>
      <c r="D43" s="93" t="s">
        <v>48</v>
      </c>
      <c r="E43" s="93">
        <v>0</v>
      </c>
      <c r="F43" s="93"/>
      <c r="G43" s="103"/>
      <c r="H43" s="99"/>
    </row>
    <row r="44" spans="1:8" s="100" customFormat="1" ht="12">
      <c r="A44" s="96"/>
      <c r="B44" s="97"/>
      <c r="C44" s="92" t="s">
        <v>27</v>
      </c>
      <c r="D44" s="93" t="s">
        <v>49</v>
      </c>
      <c r="E44" s="93">
        <v>0</v>
      </c>
      <c r="F44" s="93"/>
      <c r="G44" s="98"/>
      <c r="H44" s="99"/>
    </row>
    <row r="45" spans="1:8" ht="12.75">
      <c r="A45" s="90"/>
      <c r="B45" s="91"/>
      <c r="C45" s="92"/>
      <c r="D45" s="93"/>
      <c r="E45" s="94"/>
      <c r="F45" s="94"/>
      <c r="G45" s="98"/>
      <c r="H45" s="104"/>
    </row>
    <row r="46" spans="1:8" ht="12.75">
      <c r="A46" s="90">
        <v>949</v>
      </c>
      <c r="B46" s="91">
        <v>9</v>
      </c>
      <c r="C46" s="92" t="s">
        <v>50</v>
      </c>
      <c r="D46" s="93"/>
      <c r="E46" s="94">
        <v>0</v>
      </c>
      <c r="F46" s="94"/>
      <c r="G46" s="103"/>
      <c r="H46" s="104"/>
    </row>
    <row r="47" spans="1:8" ht="12.75">
      <c r="A47" s="90"/>
      <c r="B47" s="91"/>
      <c r="C47" s="92"/>
      <c r="D47" s="93"/>
      <c r="E47" s="94"/>
      <c r="F47" s="94"/>
      <c r="G47" s="103"/>
      <c r="H47" s="104"/>
    </row>
    <row r="48" spans="1:8" ht="12.75">
      <c r="A48" s="90">
        <v>952</v>
      </c>
      <c r="B48" s="91">
        <v>10</v>
      </c>
      <c r="C48" s="92" t="s">
        <v>51</v>
      </c>
      <c r="D48" s="93"/>
      <c r="E48" s="94">
        <v>0</v>
      </c>
      <c r="F48" s="94"/>
      <c r="G48" s="103"/>
      <c r="H48" s="104"/>
    </row>
    <row r="49" spans="1:8" ht="12.75">
      <c r="A49" s="90"/>
      <c r="B49" s="91"/>
      <c r="C49" s="92"/>
      <c r="D49" s="93"/>
      <c r="E49" s="94"/>
      <c r="F49" s="94"/>
      <c r="G49" s="103"/>
      <c r="H49" s="104"/>
    </row>
    <row r="50" spans="1:8" ht="12.75">
      <c r="A50" s="90"/>
      <c r="B50" s="91">
        <v>11</v>
      </c>
      <c r="C50" s="92" t="s">
        <v>52</v>
      </c>
      <c r="D50" s="93"/>
      <c r="E50" s="94">
        <v>90000</v>
      </c>
      <c r="F50" s="94"/>
      <c r="G50" s="103"/>
      <c r="H50" s="104">
        <v>50000</v>
      </c>
    </row>
    <row r="51" spans="1:8" ht="12.75">
      <c r="A51" s="90"/>
      <c r="B51" s="91"/>
      <c r="C51" s="92"/>
      <c r="D51" s="93"/>
      <c r="E51" s="94"/>
      <c r="F51" s="94"/>
      <c r="G51" s="103"/>
      <c r="H51" s="104"/>
    </row>
    <row r="52" spans="1:10" ht="12.75">
      <c r="A52" s="90"/>
      <c r="B52" s="91">
        <v>12</v>
      </c>
      <c r="C52" s="92" t="s">
        <v>53</v>
      </c>
      <c r="D52" s="93"/>
      <c r="E52" s="94">
        <v>10000</v>
      </c>
      <c r="F52" s="94"/>
      <c r="G52" s="103">
        <v>1359</v>
      </c>
      <c r="H52" s="104"/>
      <c r="J52" s="54" t="s">
        <v>67</v>
      </c>
    </row>
    <row r="53" spans="1:8" ht="12.75">
      <c r="A53" s="90"/>
      <c r="B53" s="91"/>
      <c r="C53" s="92"/>
      <c r="D53" s="93"/>
      <c r="E53" s="94"/>
      <c r="F53" s="94"/>
      <c r="G53" s="93"/>
      <c r="H53" s="95"/>
    </row>
    <row r="54" spans="1:8" ht="12.75">
      <c r="A54" s="90"/>
      <c r="B54" s="91" t="s">
        <v>54</v>
      </c>
      <c r="C54" s="92"/>
      <c r="D54" s="93"/>
      <c r="E54" s="113">
        <f>SUM(E11:E53)-E15</f>
        <v>3529262.6</v>
      </c>
      <c r="F54" s="127">
        <f>SUM(F11:F53)-F15</f>
        <v>2302036.9499999997</v>
      </c>
      <c r="G54" s="113">
        <f>SUM(G11:G53)</f>
        <v>1486693</v>
      </c>
      <c r="H54" s="127">
        <f>SUM(H11:H53)-H15</f>
        <v>3556538.71</v>
      </c>
    </row>
    <row r="55" spans="1:8" ht="13.5" thickBot="1">
      <c r="A55" s="114"/>
      <c r="B55" s="115" t="s">
        <v>85</v>
      </c>
      <c r="C55" s="116"/>
      <c r="D55" s="117"/>
      <c r="E55" s="132"/>
      <c r="F55" s="132"/>
      <c r="G55" s="118"/>
      <c r="H55" s="133">
        <f>'01 Forecast Income  '!E30</f>
        <v>3586583.9</v>
      </c>
    </row>
    <row r="56" spans="1:4" ht="12.75">
      <c r="A56" s="119" t="s">
        <v>55</v>
      </c>
      <c r="C56" s="120"/>
      <c r="D56" s="100"/>
    </row>
    <row r="57" spans="1:4" ht="12.75">
      <c r="A57" s="121"/>
      <c r="C57" s="122"/>
      <c r="D57" s="100"/>
    </row>
    <row r="58" spans="3:4" ht="12.75">
      <c r="C58" s="120"/>
      <c r="D58" s="100"/>
    </row>
    <row r="59" spans="3:4" ht="12.75">
      <c r="C59" s="120"/>
      <c r="D59" s="100"/>
    </row>
    <row r="60" spans="3:4" ht="12.75">
      <c r="C60" s="120"/>
      <c r="D60" s="100"/>
    </row>
    <row r="61" spans="3:4" ht="12.75">
      <c r="C61" s="120"/>
      <c r="D61" s="124"/>
    </row>
    <row r="62" spans="3:4" ht="12.75">
      <c r="C62" s="120"/>
      <c r="D62" s="100"/>
    </row>
    <row r="63" spans="3:4" ht="12.75">
      <c r="C63" s="120"/>
      <c r="D63" s="100"/>
    </row>
    <row r="64" spans="3:4" ht="12.75">
      <c r="C64" s="120"/>
      <c r="D64" s="100"/>
    </row>
    <row r="65" spans="3:4" ht="12.75">
      <c r="C65" s="120"/>
      <c r="D65" s="100"/>
    </row>
    <row r="66" spans="3:4" ht="12.75">
      <c r="C66" s="120"/>
      <c r="D66" s="100"/>
    </row>
    <row r="67" spans="3:4" ht="12.75">
      <c r="C67" s="120"/>
      <c r="D67" s="100"/>
    </row>
    <row r="68" spans="3:4" ht="12.75">
      <c r="C68" s="120"/>
      <c r="D68" s="100"/>
    </row>
    <row r="69" spans="3:4" ht="12.75">
      <c r="C69" s="120"/>
      <c r="D69" s="100"/>
    </row>
    <row r="70" spans="3:4" ht="12.75">
      <c r="C70" s="120"/>
      <c r="D70" s="100"/>
    </row>
    <row r="71" spans="3:4" ht="12.75">
      <c r="C71" s="120"/>
      <c r="D71" s="100"/>
    </row>
    <row r="72" spans="3:4" ht="12.75">
      <c r="C72" s="120"/>
      <c r="D72" s="100"/>
    </row>
    <row r="73" spans="3:4" ht="12.75">
      <c r="C73" s="120"/>
      <c r="D73" s="100"/>
    </row>
    <row r="74" spans="3:4" ht="12.75">
      <c r="C74" s="120"/>
      <c r="D74" s="100"/>
    </row>
    <row r="75" spans="3:4" ht="12.75">
      <c r="C75" s="120"/>
      <c r="D75" s="100"/>
    </row>
    <row r="76" spans="3:4" ht="12.75">
      <c r="C76" s="120"/>
      <c r="D76" s="100"/>
    </row>
    <row r="77" spans="3:4" ht="12.75">
      <c r="C77" s="120"/>
      <c r="D77" s="100"/>
    </row>
    <row r="78" spans="3:4" ht="12.75">
      <c r="C78" s="120"/>
      <c r="D78" s="100"/>
    </row>
    <row r="79" spans="3:4" ht="12.75">
      <c r="C79" s="120"/>
      <c r="D79" s="100"/>
    </row>
    <row r="80" spans="3:4" ht="12.75">
      <c r="C80" s="120"/>
      <c r="D80" s="100"/>
    </row>
    <row r="81" spans="3:4" ht="12.75">
      <c r="C81" s="120"/>
      <c r="D81" s="100"/>
    </row>
  </sheetData>
  <printOptions horizontalCentered="1"/>
  <pageMargins left="0.7480314960629921" right="0.7480314960629921" top="0.7480314960629921" bottom="0.31496062992125984" header="0.31496062992125984" footer="0.1968503937007874"/>
  <pageSetup horizontalDpi="600" verticalDpi="600" orientation="portrait" paperSize="9" r:id="rId1"/>
  <headerFooter alignWithMargins="0">
    <oddFooter>&amp;C &amp;R2001CoreExpenditures
&amp;D
SC26-1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tabSelected="1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G11" sqref="G11"/>
    </sheetView>
  </sheetViews>
  <sheetFormatPr defaultColWidth="9.140625" defaultRowHeight="12.75"/>
  <cols>
    <col min="1" max="1" width="1.57421875" style="0" customWidth="1"/>
    <col min="2" max="2" width="35.7109375" style="0" customWidth="1"/>
    <col min="3" max="3" width="12.7109375" style="0" customWidth="1"/>
    <col min="4" max="4" width="14.140625" style="0" customWidth="1"/>
    <col min="5" max="5" width="11.7109375" style="0" customWidth="1"/>
    <col min="8" max="8" width="10.00390625" style="0" customWidth="1"/>
  </cols>
  <sheetData>
    <row r="1" spans="1:5" ht="18.75">
      <c r="A1" s="1"/>
      <c r="B1" s="2"/>
      <c r="C1" s="2"/>
      <c r="D1" s="2"/>
      <c r="E1" s="3" t="s">
        <v>71</v>
      </c>
    </row>
    <row r="2" spans="1:5" s="7" customFormat="1" ht="15.75">
      <c r="A2" s="4" t="s">
        <v>0</v>
      </c>
      <c r="B2" s="5"/>
      <c r="C2" s="5"/>
      <c r="D2" s="5"/>
      <c r="E2" s="6"/>
    </row>
    <row r="3" spans="1:5" s="7" customFormat="1" ht="15.75">
      <c r="A3" s="4" t="s">
        <v>69</v>
      </c>
      <c r="B3" s="5"/>
      <c r="C3" s="5"/>
      <c r="D3" s="5"/>
      <c r="E3" s="6"/>
    </row>
    <row r="4" spans="1:5" s="11" customFormat="1" ht="12.75">
      <c r="A4" s="8" t="s">
        <v>77</v>
      </c>
      <c r="B4" s="9"/>
      <c r="C4" s="9"/>
      <c r="D4" s="9"/>
      <c r="E4" s="10"/>
    </row>
    <row r="5" spans="1:5" ht="12.75">
      <c r="A5" s="12" t="s">
        <v>1</v>
      </c>
      <c r="B5" s="13"/>
      <c r="C5" s="13"/>
      <c r="D5" s="13"/>
      <c r="E5" s="14"/>
    </row>
    <row r="6" spans="1:5" ht="12.75">
      <c r="A6" s="15"/>
      <c r="B6" s="16"/>
      <c r="C6" s="16"/>
      <c r="D6" s="16"/>
      <c r="E6" s="17"/>
    </row>
    <row r="7" spans="1:5" ht="5.25" customHeight="1">
      <c r="A7" s="18"/>
      <c r="B7" s="19"/>
      <c r="C7" s="19"/>
      <c r="D7" s="19"/>
      <c r="E7" s="20"/>
    </row>
    <row r="8" spans="1:5" s="25" customFormat="1" ht="45" customHeight="1" thickBot="1">
      <c r="A8" s="21"/>
      <c r="B8" s="22" t="s">
        <v>2</v>
      </c>
      <c r="C8" s="23" t="s">
        <v>63</v>
      </c>
      <c r="D8" s="23" t="s">
        <v>72</v>
      </c>
      <c r="E8" s="24" t="s">
        <v>64</v>
      </c>
    </row>
    <row r="9" spans="1:5" ht="13.5" thickTop="1">
      <c r="A9" s="26"/>
      <c r="B9" s="27"/>
      <c r="C9" s="27"/>
      <c r="D9" s="27"/>
      <c r="E9" s="28"/>
    </row>
    <row r="10" spans="1:7" ht="12.75">
      <c r="A10" s="26"/>
      <c r="B10" s="27" t="s">
        <v>70</v>
      </c>
      <c r="C10" s="29">
        <v>2378170</v>
      </c>
      <c r="D10" s="29">
        <v>1741780</v>
      </c>
      <c r="E10" s="30">
        <v>2471032</v>
      </c>
      <c r="G10" t="s">
        <v>76</v>
      </c>
    </row>
    <row r="11" spans="1:7" ht="12.75">
      <c r="A11" s="26"/>
      <c r="B11" s="27"/>
      <c r="C11" s="29"/>
      <c r="D11" s="29"/>
      <c r="E11" s="30"/>
      <c r="G11" t="s">
        <v>75</v>
      </c>
    </row>
    <row r="12" spans="1:5" ht="12.75">
      <c r="A12" s="26"/>
      <c r="B12" s="27" t="s">
        <v>80</v>
      </c>
      <c r="C12" s="29">
        <v>776500</v>
      </c>
      <c r="D12" s="29">
        <v>683320</v>
      </c>
      <c r="E12" s="30">
        <v>683320</v>
      </c>
    </row>
    <row r="13" spans="1:5" ht="12.75">
      <c r="A13" s="26"/>
      <c r="B13" s="27"/>
      <c r="C13" s="29"/>
      <c r="D13" s="29"/>
      <c r="E13" s="30"/>
    </row>
    <row r="14" spans="1:5" ht="12.75">
      <c r="A14" s="26"/>
      <c r="B14" s="27" t="s">
        <v>3</v>
      </c>
      <c r="C14" s="29">
        <v>177487.8</v>
      </c>
      <c r="D14" s="29">
        <v>110804.25</v>
      </c>
      <c r="E14" s="30">
        <f>D14+((17251.25-1839.65+1286.53)*5)</f>
        <v>194294.90000000002</v>
      </c>
    </row>
    <row r="15" spans="1:5" ht="12.75">
      <c r="A15" s="26"/>
      <c r="B15" s="27" t="s">
        <v>4</v>
      </c>
      <c r="C15" s="29"/>
      <c r="D15" s="29"/>
      <c r="E15" s="30"/>
    </row>
    <row r="16" spans="1:5" ht="12.75">
      <c r="A16" s="26"/>
      <c r="B16" s="27"/>
      <c r="C16" s="29"/>
      <c r="D16" s="29"/>
      <c r="E16" s="30"/>
    </row>
    <row r="17" spans="1:7" ht="12.75">
      <c r="A17" s="26"/>
      <c r="B17" s="27" t="s">
        <v>5</v>
      </c>
      <c r="C17" s="29">
        <v>110000</v>
      </c>
      <c r="D17" s="29">
        <v>52920.41</v>
      </c>
      <c r="E17" s="30">
        <v>120000</v>
      </c>
      <c r="G17" t="s">
        <v>68</v>
      </c>
    </row>
    <row r="18" spans="1:5" ht="12.75">
      <c r="A18" s="26"/>
      <c r="B18" s="27"/>
      <c r="C18" s="27"/>
      <c r="D18" s="29"/>
      <c r="E18" s="30"/>
    </row>
    <row r="19" spans="1:5" ht="12.75">
      <c r="A19" s="26"/>
      <c r="B19" s="27" t="s">
        <v>81</v>
      </c>
      <c r="D19" s="29"/>
      <c r="E19" s="30"/>
    </row>
    <row r="20" spans="1:8" ht="12.75">
      <c r="A20" s="26"/>
      <c r="B20" s="27" t="s">
        <v>6</v>
      </c>
      <c r="C20" s="29">
        <v>50000</v>
      </c>
      <c r="D20" s="29">
        <v>30724</v>
      </c>
      <c r="E20" s="30">
        <v>40000</v>
      </c>
      <c r="H20" s="29"/>
    </row>
    <row r="21" spans="1:8" ht="12.75">
      <c r="A21" s="26"/>
      <c r="B21" s="27" t="s">
        <v>7</v>
      </c>
      <c r="C21" s="29">
        <v>25000</v>
      </c>
      <c r="D21" s="29">
        <v>53937</v>
      </c>
      <c r="E21" s="30">
        <v>53937</v>
      </c>
      <c r="H21" s="29"/>
    </row>
    <row r="22" spans="1:8" ht="12.75">
      <c r="A22" s="26"/>
      <c r="B22" s="27" t="s">
        <v>8</v>
      </c>
      <c r="C22" s="29">
        <v>12500</v>
      </c>
      <c r="D22" s="29">
        <v>0</v>
      </c>
      <c r="E22" s="30">
        <v>14000</v>
      </c>
      <c r="H22" s="29"/>
    </row>
    <row r="23" spans="1:8" ht="12.75">
      <c r="A23" s="26"/>
      <c r="B23" s="126" t="s">
        <v>57</v>
      </c>
      <c r="C23" s="29"/>
      <c r="D23" s="29"/>
      <c r="E23" s="30">
        <v>10000</v>
      </c>
      <c r="G23" t="s">
        <v>89</v>
      </c>
      <c r="H23" s="29"/>
    </row>
    <row r="24" spans="1:8" ht="12.75">
      <c r="A24" s="26"/>
      <c r="B24" s="27"/>
      <c r="C24" s="29"/>
      <c r="D24" s="29"/>
      <c r="E24" s="30"/>
      <c r="H24" s="29"/>
    </row>
    <row r="25" spans="1:8" ht="12.75">
      <c r="A25" s="26"/>
      <c r="B25" s="27" t="s">
        <v>82</v>
      </c>
      <c r="C25" s="29"/>
      <c r="D25" s="29">
        <v>0</v>
      </c>
      <c r="E25" s="31">
        <v>0</v>
      </c>
      <c r="H25" s="29"/>
    </row>
    <row r="26" spans="1:8" ht="12.75">
      <c r="A26" s="26"/>
      <c r="B26" s="27"/>
      <c r="C26" s="29"/>
      <c r="D26" s="29"/>
      <c r="E26" s="30"/>
      <c r="H26" s="29"/>
    </row>
    <row r="27" spans="1:8" ht="12.75">
      <c r="A27" s="26"/>
      <c r="B27" s="27"/>
      <c r="C27" s="32" t="s">
        <v>9</v>
      </c>
      <c r="D27" s="32"/>
      <c r="E27" s="31"/>
      <c r="H27" s="29"/>
    </row>
    <row r="28" spans="1:8" ht="12.75">
      <c r="A28" s="26"/>
      <c r="B28" s="27"/>
      <c r="C28" s="32" t="s">
        <v>9</v>
      </c>
      <c r="D28" s="32"/>
      <c r="E28" s="31"/>
      <c r="H28" s="27"/>
    </row>
    <row r="29" spans="1:8" ht="12.75">
      <c r="A29" s="26"/>
      <c r="B29" s="27"/>
      <c r="C29" s="33" t="s">
        <v>9</v>
      </c>
      <c r="D29" s="33"/>
      <c r="E29" s="34"/>
      <c r="H29" s="29"/>
    </row>
    <row r="30" spans="1:8" s="11" customFormat="1" ht="12.75">
      <c r="A30" s="35"/>
      <c r="B30" s="36" t="s">
        <v>10</v>
      </c>
      <c r="C30" s="37">
        <f>SUM(C10:C29)</f>
        <v>3529657.8</v>
      </c>
      <c r="D30" s="37">
        <f>SUM(D10:D29)</f>
        <v>2673485.66</v>
      </c>
      <c r="E30" s="38">
        <f>SUM(E10:E29)</f>
        <v>3586583.9</v>
      </c>
      <c r="H30" s="29"/>
    </row>
    <row r="31" spans="1:8" ht="12.75">
      <c r="A31" s="39"/>
      <c r="B31" s="40"/>
      <c r="C31" s="41" t="s">
        <v>9</v>
      </c>
      <c r="D31" s="41"/>
      <c r="E31" s="42"/>
      <c r="H31" s="29"/>
    </row>
    <row r="32" spans="1:8" ht="12.75">
      <c r="A32" s="27"/>
      <c r="B32" s="27"/>
      <c r="C32" s="33" t="s">
        <v>9</v>
      </c>
      <c r="D32" s="33"/>
      <c r="E32" s="33"/>
      <c r="H32" s="29"/>
    </row>
    <row r="33" spans="1:8" ht="12.75">
      <c r="A33" s="27"/>
      <c r="B33" s="27"/>
      <c r="C33" s="33" t="s">
        <v>9</v>
      </c>
      <c r="D33" s="33"/>
      <c r="E33" s="33"/>
      <c r="H33" s="29"/>
    </row>
    <row r="34" spans="1:8" ht="12.75">
      <c r="A34" s="27"/>
      <c r="B34" s="27"/>
      <c r="C34" s="33" t="s">
        <v>9</v>
      </c>
      <c r="D34" s="33"/>
      <c r="E34" s="33"/>
      <c r="H34" s="29"/>
    </row>
    <row r="35" spans="3:5" ht="12.75">
      <c r="C35" s="43" t="s">
        <v>9</v>
      </c>
      <c r="D35" s="43"/>
      <c r="E35" s="43"/>
    </row>
    <row r="36" spans="1:5" ht="12.75">
      <c r="A36" s="44"/>
      <c r="B36" s="45" t="s">
        <v>11</v>
      </c>
      <c r="C36" s="46" t="s">
        <v>9</v>
      </c>
      <c r="D36" s="47"/>
      <c r="E36" s="33"/>
    </row>
    <row r="37" spans="1:5" ht="12.75">
      <c r="A37" s="26"/>
      <c r="B37" s="27"/>
      <c r="C37" s="27"/>
      <c r="D37" s="28"/>
      <c r="E37" s="27"/>
    </row>
    <row r="38" spans="1:5" ht="12.75">
      <c r="A38" s="26"/>
      <c r="B38" s="27" t="s">
        <v>79</v>
      </c>
      <c r="C38" s="27"/>
      <c r="D38" s="28"/>
      <c r="E38" s="27"/>
    </row>
    <row r="39" spans="1:5" ht="12.75">
      <c r="A39" s="26"/>
      <c r="B39" s="27" t="s">
        <v>73</v>
      </c>
      <c r="C39" s="27"/>
      <c r="D39" s="28"/>
      <c r="E39" s="27"/>
    </row>
    <row r="40" spans="1:5" ht="12.75">
      <c r="A40" s="26"/>
      <c r="B40" s="27"/>
      <c r="C40" s="27"/>
      <c r="D40" s="28"/>
      <c r="E40" s="27"/>
    </row>
    <row r="41" spans="1:5" ht="12.75">
      <c r="A41" s="26"/>
      <c r="B41" s="27" t="s">
        <v>83</v>
      </c>
      <c r="C41" s="27"/>
      <c r="D41" s="28"/>
      <c r="E41" s="27"/>
    </row>
    <row r="42" spans="1:5" ht="12.75">
      <c r="A42" s="26"/>
      <c r="B42" s="27" t="s">
        <v>12</v>
      </c>
      <c r="C42" s="27"/>
      <c r="D42" s="28"/>
      <c r="E42" s="27"/>
    </row>
    <row r="43" spans="1:5" ht="12.75">
      <c r="A43" s="26"/>
      <c r="B43" s="27" t="s">
        <v>13</v>
      </c>
      <c r="C43" s="27"/>
      <c r="D43" s="28"/>
      <c r="E43" s="27"/>
    </row>
    <row r="44" spans="1:5" ht="12.75">
      <c r="A44" s="26"/>
      <c r="B44" s="27" t="s">
        <v>14</v>
      </c>
      <c r="C44" s="27"/>
      <c r="D44" s="28"/>
      <c r="E44" s="27"/>
    </row>
    <row r="45" spans="1:5" ht="12.75">
      <c r="A45" s="26"/>
      <c r="B45" s="27" t="s">
        <v>15</v>
      </c>
      <c r="C45" s="27"/>
      <c r="D45" s="28"/>
      <c r="E45" s="27"/>
    </row>
    <row r="46" spans="1:5" ht="12.75">
      <c r="A46" s="26"/>
      <c r="B46" s="27" t="s">
        <v>84</v>
      </c>
      <c r="C46" s="27"/>
      <c r="D46" s="28"/>
      <c r="E46" s="27"/>
    </row>
    <row r="47" spans="1:5" ht="12.75">
      <c r="A47" s="26"/>
      <c r="B47" s="27" t="s">
        <v>16</v>
      </c>
      <c r="C47" s="27"/>
      <c r="D47" s="28"/>
      <c r="E47" s="27"/>
    </row>
    <row r="48" spans="1:5" ht="12.75">
      <c r="A48" s="26"/>
      <c r="B48" s="27"/>
      <c r="C48" s="27"/>
      <c r="D48" s="28"/>
      <c r="E48" s="27"/>
    </row>
    <row r="49" spans="1:5" ht="12.75">
      <c r="A49" s="39"/>
      <c r="B49" s="40"/>
      <c r="C49" s="40"/>
      <c r="D49" s="48"/>
      <c r="E49" s="27"/>
    </row>
  </sheetData>
  <printOptions horizontalCentered="1"/>
  <pageMargins left="0.75" right="0.75" top="1" bottom="1" header="0" footer="0"/>
  <pageSetup fitToHeight="1" fitToWidth="1" horizontalDpi="600" verticalDpi="600" orientation="portrait" paperSize="9" r:id="rId1"/>
  <headerFooter alignWithMargins="0">
    <oddFooter>&amp;R2001 Core Income
&amp;D
SC26-10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World Conservation Union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KENNEDY Paulette - Ramsar</dc:creator>
  <cp:keywords/>
  <dc:description/>
  <cp:lastModifiedBy>Dwight Peck</cp:lastModifiedBy>
  <cp:lastPrinted>2001-10-12T13:51:00Z</cp:lastPrinted>
  <dcterms:created xsi:type="dcterms:W3CDTF">1999-10-28T14:02:43Z</dcterms:created>
  <dcterms:modified xsi:type="dcterms:W3CDTF">2001-10-12T13:51:04Z</dcterms:modified>
  <cp:category/>
  <cp:version/>
  <cp:contentType/>
  <cp:contentStatus/>
</cp:coreProperties>
</file>